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760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<sst xmlns="http://schemas.openxmlformats.org/spreadsheetml/2006/main" count="123" uniqueCount="99">
  <si>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</si>
  <si>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</si>
  <si>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</si>
  <si>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</si>
  <si>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</si>
  <si>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</si>
  <si>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</si>
  <si>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</si>
  <si>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</si>
  <si>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</si>
  <si>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</si>
  <si>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</si>
  <si>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</si>
  <si>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</si>
  <si>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</si>
  <si>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</si>
  <si>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</si>
  <si>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</si>
  <si>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</si>
  <si>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</si>
  <si>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"P. M. CORRADINI"</t>
  </si>
  <si>
    <t>00044 ROMA (RM) VIA SAN MATTEO 104 C.F. 97198160588 C.M. RMIC82800Q</t>
  </si>
  <si>
    <t>146A del 12/03/2019</t>
  </si>
  <si>
    <t>V5/0006740 del 28/02/2019</t>
  </si>
  <si>
    <t>V5/0003521 del 31/01/2019</t>
  </si>
  <si>
    <t>185/2019 del 13/03/2019</t>
  </si>
  <si>
    <t>187/2019 del 14/03/2019</t>
  </si>
  <si>
    <t>72/2019 del 13/02/2019</t>
  </si>
  <si>
    <t>7719000854 del 31/01/2019</t>
  </si>
  <si>
    <t>5PA del 28/01/2019</t>
  </si>
  <si>
    <t>6PA del 28/01/2019</t>
  </si>
  <si>
    <t>014 del 24/01/2019</t>
  </si>
  <si>
    <t>4/19 del 02/04/2019</t>
  </si>
  <si>
    <t>28 del 26/03/2019</t>
  </si>
  <si>
    <t>242/2019 del 27/03/2019</t>
  </si>
  <si>
    <t>8719073286 del 18/03/2019</t>
  </si>
  <si>
    <t>P0000470 del 29/01/2019</t>
  </si>
  <si>
    <t>20194G00083 del 18/01/2019</t>
  </si>
  <si>
    <t>V5/0011054 del 31/03/2019</t>
  </si>
  <si>
    <t>782 / A del 15/03/2019</t>
  </si>
  <si>
    <t>076 del 13/03/2019</t>
  </si>
  <si>
    <t>075 del 13/03/2019</t>
  </si>
  <si>
    <t>000187 del 28/02/2019</t>
  </si>
  <si>
    <t>2076 del 08/04/2019</t>
  </si>
  <si>
    <t>0000055E del 15/03/2019</t>
  </si>
  <si>
    <t>37/B/2019 del 28/02/2019</t>
  </si>
  <si>
    <t>81/B/2019 del 28/03/2019</t>
  </si>
  <si>
    <t>V5/0014785 del 30/04/2019</t>
  </si>
  <si>
    <t>V5/0015592 del 09/05/2019</t>
  </si>
  <si>
    <t>V5/0015587 del 09/05/2019</t>
  </si>
  <si>
    <t>V5/0015590 del 09/05/2019</t>
  </si>
  <si>
    <t>V5/0015591 del 09/05/2019</t>
  </si>
  <si>
    <t>V5/0015593 del 09/05/2019</t>
  </si>
  <si>
    <t>135/FEPA/2019 del 10/04/2019</t>
  </si>
  <si>
    <t>188/001 del 15/04/2019</t>
  </si>
  <si>
    <t>321/2019 del 12/04/2019</t>
  </si>
  <si>
    <t>129 del 18/04/2019</t>
  </si>
  <si>
    <t>172 del 30/04/2019</t>
  </si>
  <si>
    <t>175 del 30/04/2019</t>
  </si>
  <si>
    <t>239/B/2019 del 30/04/2019</t>
  </si>
  <si>
    <t>240/B/2019 del 30/04/2019</t>
  </si>
  <si>
    <t>241/B/2019 del 30/04/2019</t>
  </si>
  <si>
    <t>7719006727 del 26/04/2019</t>
  </si>
  <si>
    <t>445/2019 del 13/05/2019</t>
  </si>
  <si>
    <t>391/2019 del 03/05/2019</t>
  </si>
  <si>
    <t>8719139492 del 08/05/2019</t>
  </si>
  <si>
    <t>FPA_ES-288_19 del 28/05/2019</t>
  </si>
  <si>
    <t>1127/2019 del 21/05/2019</t>
  </si>
  <si>
    <t>176/ PA del 27/05/2019</t>
  </si>
  <si>
    <t>177/ PA del 27/05/2019</t>
  </si>
  <si>
    <t>1/PA del 10/05/2019</t>
  </si>
  <si>
    <t>547/B/2019 del 31/05/2019</t>
  </si>
  <si>
    <t>424/B/2019 del 21/05/2019</t>
  </si>
  <si>
    <t>477/B/2019 del 23/05/2019</t>
  </si>
  <si>
    <t>354/B/2019 del 14/05/2019</t>
  </si>
  <si>
    <t>FATTPA 9_19 del 16/06/2019</t>
  </si>
  <si>
    <t>V5/0019168 del 31/05/2019</t>
  </si>
  <si>
    <t>8719177021 del 04/06/2019</t>
  </si>
  <si>
    <t>FATTPA 4_19 del 18/06/2019</t>
  </si>
  <si>
    <t>213 del 17/06/2019</t>
  </si>
  <si>
    <t>35 del 19/06/2019</t>
  </si>
  <si>
    <t>FATTPA 3_19 del 26/06/2019</t>
  </si>
  <si>
    <t>79 del 02/07/2019</t>
  </si>
  <si>
    <t>V5/0022264 del 30/06/2019</t>
  </si>
  <si>
    <t>0000159E del 23/07/2019</t>
  </si>
  <si>
    <t>FPA_104-19 del 16/07/2019</t>
  </si>
  <si>
    <t>0000180E del 30/07/2019</t>
  </si>
  <si>
    <t>3481 / A del 22/07/2019</t>
  </si>
  <si>
    <t>7719011713 del 26/07/2019</t>
  </si>
  <si>
    <t>FPA_ES-416_19 del 26/08/2019</t>
  </si>
  <si>
    <t>0000190E del 05/09/2019</t>
  </si>
  <si>
    <t>V5/0031994 del 16/10/2019</t>
  </si>
  <si>
    <t>90/19 del 30/10/2019</t>
  </si>
  <si>
    <t>V5/0035143 del 31/10/2019</t>
  </si>
  <si>
    <t>7719016322 del 25/10/2019</t>
  </si>
  <si>
    <t>1012300610 del 26/11/2019</t>
  </si>
  <si>
    <t>8719348245 del 03/12/2019</t>
  </si>
  <si>
    <t>54 del 05/12/2019</t>
  </si>
  <si>
    <t>V5/0039045 del 06/12/2019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</si>
</sst>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"/>
    <numFmt numFmtId="173" formatCode="[$-410]dddd\ d\ mmmm\ yyyy"/>
    <numFmt numFmtId="174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895350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421875" style="4" customWidth="1"/>
    <col min="2" max="2" width="12.28125" style="4" customWidth="1"/>
    <col min="3" max="3" width="16.421875" style="4" customWidth="1"/>
    <col min="4" max="4" width="9.7109375" style="4" customWidth="1"/>
    <col min="5" max="5" width="14.8515625" style="4" customWidth="1"/>
    <col min="6" max="6" width="16.421875" style="4" customWidth="1"/>
    <col min="7" max="7" width="36.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2019</v>
      </c>
    </row>
    <row r="7" spans="1:6" ht="30" customHeight="1">
      <c r="A7" s="40" t="s">
        <v>1</v>
      </c>
      <c r="B7" s="41"/>
      <c r="C7" s="41"/>
      <c r="D7" s="41"/>
      <c r="E7" s="41"/>
      <c r="F7" s="42"/>
    </row>
    <row r="8" spans="1:6" ht="27" customHeight="1">
      <c r="A8" s="40" t="s">
        <v>12</v>
      </c>
      <c r="B8" s="41"/>
      <c r="C8" s="41"/>
      <c r="D8" s="41"/>
      <c r="E8" s="41"/>
      <c r="F8" s="42"/>
    </row>
    <row r="9" spans="1:6" ht="30.75" customHeight="1">
      <c r="A9" s="53" t="s">
        <v>0</v>
      </c>
      <c r="B9" s="44"/>
      <c r="C9" s="43" t="s">
        <v>6</v>
      </c>
      <c r="D9" s="44"/>
      <c r="E9" s="31" t="s">
        <v>13</v>
      </c>
      <c r="F9" s="32"/>
    </row>
    <row r="10" spans="1:6" ht="29.25" customHeight="1" thickBot="1">
      <c r="A10" s="47">
        <f>SUM(B16:B19)</f>
        <v>77</v>
      </c>
      <c r="B10" s="38"/>
      <c r="C10" s="37">
        <f>SUM(C16:D19)</f>
        <v>151536.31</v>
      </c>
      <c r="D10" s="38"/>
      <c r="E10" s="48">
        <f>('Trimestre 1'!H1+'Trimestre 2'!H1+'Trimestre 3'!H1+'Trimestre 4'!H1)/C10</f>
        <v>-12.73998700377487</v>
      </c>
      <c r="F10" s="4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0" t="s">
        <v>2</v>
      </c>
      <c r="B13" s="51"/>
      <c r="C13" s="51"/>
      <c r="D13" s="51"/>
      <c r="E13" s="51"/>
      <c r="F13" s="52"/>
    </row>
    <row r="14" spans="1:6" ht="27" customHeight="1">
      <c r="A14" s="40" t="s">
        <v>3</v>
      </c>
      <c r="B14" s="41"/>
      <c r="C14" s="41"/>
      <c r="D14" s="41"/>
      <c r="E14" s="41"/>
      <c r="F14" s="42"/>
    </row>
    <row r="15" spans="1:12" ht="46.5" customHeight="1">
      <c r="A15" s="21" t="s">
        <v>4</v>
      </c>
      <c r="B15" s="27" t="s">
        <v>0</v>
      </c>
      <c r="C15" s="43" t="s">
        <v>6</v>
      </c>
      <c r="D15" s="44"/>
      <c r="E15" s="45" t="s">
        <v>14</v>
      </c>
      <c r="F15" s="46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10</v>
      </c>
      <c r="C16" s="29">
        <f>'Trimestre 1'!B1</f>
        <v>23760.91</v>
      </c>
      <c r="D16" s="39"/>
      <c r="E16" s="29">
        <f>'Trimestre 1'!G1</f>
        <v>-30.180557057789454</v>
      </c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46</v>
      </c>
      <c r="C17" s="29">
        <f>'Trimestre 2'!B1</f>
        <v>74717.45</v>
      </c>
      <c r="D17" s="39"/>
      <c r="E17" s="29">
        <f>'Trimestre 2'!G1</f>
        <v>-10.51350333824294</v>
      </c>
      <c r="F17" s="30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10</v>
      </c>
      <c r="C18" s="29">
        <f>'Trimestre 3'!B1</f>
        <v>26212.75</v>
      </c>
      <c r="D18" s="39"/>
      <c r="E18" s="29">
        <f>'Trimestre 3'!G1</f>
        <v>-7.237584763140074</v>
      </c>
      <c r="F18" s="30"/>
    </row>
    <row r="19" spans="1:6" ht="21.75" customHeight="1" thickBot="1">
      <c r="A19" s="24" t="s">
        <v>18</v>
      </c>
      <c r="B19" s="25">
        <f>'Trimestre 4'!C1</f>
        <v>11</v>
      </c>
      <c r="C19" s="34">
        <f>'Trimestre 4'!B1</f>
        <v>26845.199999999997</v>
      </c>
      <c r="D19" s="36"/>
      <c r="E19" s="34">
        <f>'Trimestre 4'!G1</f>
        <v>-8.872869637775096</v>
      </c>
      <c r="F19" s="35"/>
    </row>
    <row r="20" spans="1:6" ht="46.5" customHeight="1">
      <c r="A20" s="11"/>
      <c r="B20" s="12"/>
      <c r="C20" s="33"/>
      <c r="D20" s="33"/>
      <c r="E20" s="12"/>
      <c r="F20" s="12"/>
    </row>
  </sheetData>
  <sheetProtection/>
  <mergeCells count="21"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</mergeCells>
  <printOptions/>
  <pageMargins left="0.708661417322835" right="0.708661417322835" top="0.748031496062992" bottom="0.748031496062992" header="0.31496062992126" footer="0.31496062992126"/>
  <pageSetup fitToHeight="1" fitToWidth="1" orientation="portrait" paperSize="9" scale="9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  <col min="9" max="16384" width="8.8515625" style="0" customWidth="1"/>
  </cols>
  <sheetData>
    <row r="1" spans="2:8" ht="15">
      <c r="B1" s="19">
        <f>SUM(B4:B195)</f>
        <v>23760.91</v>
      </c>
      <c r="C1">
        <f>COUNTA(A4:A203)</f>
        <v>10</v>
      </c>
      <c r="G1" s="20">
        <f>IF(B1&lt;&gt;0,H1/B1,0)</f>
        <v>-30.180557057789454</v>
      </c>
      <c r="H1" s="19">
        <f>SUM(H4:H195)</f>
        <v>-717117.5</v>
      </c>
    </row>
    <row r="3" spans="1:8" s="15" customFormat="1" ht="31.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5797</v>
      </c>
      <c r="C4" s="17">
        <v>43575</v>
      </c>
      <c r="D4" s="17">
        <v>43525</v>
      </c>
      <c r="E4" s="17"/>
      <c r="F4" s="17"/>
      <c r="G4" s="1">
        <f>D4-C4-(F4-E4)</f>
        <v>-50</v>
      </c>
      <c r="H4" s="16">
        <f>B4*G4</f>
        <v>-289850</v>
      </c>
    </row>
    <row r="5" spans="1:8" ht="15">
      <c r="A5" s="28" t="s">
        <v>23</v>
      </c>
      <c r="B5" s="16">
        <v>6574.11</v>
      </c>
      <c r="C5" s="17">
        <v>43561</v>
      </c>
      <c r="D5" s="17">
        <v>43525</v>
      </c>
      <c r="E5" s="17"/>
      <c r="F5" s="17"/>
      <c r="G5" s="1">
        <f aca="true" t="shared" si="0" ref="G5:G68">D5-C5-(F5-E5)</f>
        <v>-36</v>
      </c>
      <c r="H5" s="16">
        <f aca="true" t="shared" si="1" ref="H5:H68">B5*G5</f>
        <v>-236667.96</v>
      </c>
    </row>
    <row r="6" spans="1:8" ht="15">
      <c r="A6" s="28" t="s">
        <v>24</v>
      </c>
      <c r="B6" s="16">
        <v>6574.11</v>
      </c>
      <c r="C6" s="17">
        <v>43539</v>
      </c>
      <c r="D6" s="17">
        <v>43525</v>
      </c>
      <c r="E6" s="17"/>
      <c r="F6" s="17"/>
      <c r="G6" s="1">
        <f t="shared" si="0"/>
        <v>-14</v>
      </c>
      <c r="H6" s="16">
        <f t="shared" si="1"/>
        <v>-92037.54</v>
      </c>
    </row>
    <row r="7" spans="1:8" ht="15">
      <c r="A7" s="28" t="s">
        <v>25</v>
      </c>
      <c r="B7" s="16">
        <v>240</v>
      </c>
      <c r="C7" s="17">
        <v>43575</v>
      </c>
      <c r="D7" s="17">
        <v>43525</v>
      </c>
      <c r="E7" s="17"/>
      <c r="F7" s="17"/>
      <c r="G7" s="1">
        <f t="shared" si="0"/>
        <v>-50</v>
      </c>
      <c r="H7" s="16">
        <f t="shared" si="1"/>
        <v>-12000</v>
      </c>
    </row>
    <row r="8" spans="1:8" ht="15">
      <c r="A8" s="28" t="s">
        <v>26</v>
      </c>
      <c r="B8" s="16">
        <v>823.28</v>
      </c>
      <c r="C8" s="17">
        <v>43575</v>
      </c>
      <c r="D8" s="17">
        <v>43525</v>
      </c>
      <c r="E8" s="17"/>
      <c r="F8" s="17"/>
      <c r="G8" s="1">
        <f t="shared" si="0"/>
        <v>-50</v>
      </c>
      <c r="H8" s="16">
        <f t="shared" si="1"/>
        <v>-41164</v>
      </c>
    </row>
    <row r="9" spans="1:8" ht="15">
      <c r="A9" s="28" t="s">
        <v>27</v>
      </c>
      <c r="B9" s="16">
        <v>480</v>
      </c>
      <c r="C9" s="17">
        <v>43541</v>
      </c>
      <c r="D9" s="17">
        <v>43525</v>
      </c>
      <c r="E9" s="17"/>
      <c r="F9" s="17"/>
      <c r="G9" s="1">
        <f t="shared" si="0"/>
        <v>-16</v>
      </c>
      <c r="H9" s="16">
        <f t="shared" si="1"/>
        <v>-7680</v>
      </c>
    </row>
    <row r="10" spans="1:8" ht="15">
      <c r="A10" s="28" t="s">
        <v>28</v>
      </c>
      <c r="B10" s="16">
        <v>525.28</v>
      </c>
      <c r="C10" s="17">
        <v>43545</v>
      </c>
      <c r="D10" s="17">
        <v>43525</v>
      </c>
      <c r="E10" s="17"/>
      <c r="F10" s="17"/>
      <c r="G10" s="1">
        <f t="shared" si="0"/>
        <v>-20</v>
      </c>
      <c r="H10" s="16">
        <f t="shared" si="1"/>
        <v>-10505.599999999999</v>
      </c>
    </row>
    <row r="11" spans="1:8" ht="15">
      <c r="A11" s="28" t="s">
        <v>29</v>
      </c>
      <c r="B11" s="16">
        <v>1288.2</v>
      </c>
      <c r="C11" s="17">
        <v>43532</v>
      </c>
      <c r="D11" s="17">
        <v>43525</v>
      </c>
      <c r="E11" s="17"/>
      <c r="F11" s="17"/>
      <c r="G11" s="1">
        <f t="shared" si="0"/>
        <v>-7</v>
      </c>
      <c r="H11" s="16">
        <f t="shared" si="1"/>
        <v>-9017.4</v>
      </c>
    </row>
    <row r="12" spans="1:8" ht="15">
      <c r="A12" s="28" t="s">
        <v>30</v>
      </c>
      <c r="B12" s="16">
        <v>915.3</v>
      </c>
      <c r="C12" s="17">
        <v>43533</v>
      </c>
      <c r="D12" s="17">
        <v>43525</v>
      </c>
      <c r="E12" s="17"/>
      <c r="F12" s="17"/>
      <c r="G12" s="1">
        <f t="shared" si="0"/>
        <v>-8</v>
      </c>
      <c r="H12" s="16">
        <f t="shared" si="1"/>
        <v>-7322.4</v>
      </c>
    </row>
    <row r="13" spans="1:8" ht="15">
      <c r="A13" s="28" t="s">
        <v>31</v>
      </c>
      <c r="B13" s="16">
        <v>543.63</v>
      </c>
      <c r="C13" s="17">
        <v>43545</v>
      </c>
      <c r="D13" s="17">
        <v>43525</v>
      </c>
      <c r="E13" s="17"/>
      <c r="F13" s="17"/>
      <c r="G13" s="1">
        <f t="shared" si="0"/>
        <v>-20</v>
      </c>
      <c r="H13" s="16">
        <f t="shared" si="1"/>
        <v>-10872.6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  <col min="9" max="16384" width="8.8515625" style="0" customWidth="1"/>
  </cols>
  <sheetData>
    <row r="1" spans="2:8" ht="15">
      <c r="B1" s="19">
        <f>SUM(B4:B195)</f>
        <v>74717.45</v>
      </c>
      <c r="C1">
        <f>COUNTA(A4:A203)</f>
        <v>46</v>
      </c>
      <c r="G1" s="20">
        <f>IF(B1&lt;&gt;0,H1/B1,0)</f>
        <v>-10.51350333824294</v>
      </c>
      <c r="H1" s="19">
        <f>SUM(H4:H195)</f>
        <v>-785542.1599999999</v>
      </c>
    </row>
    <row r="3" spans="1:8" s="15" customFormat="1" ht="31.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32</v>
      </c>
      <c r="B4" s="16">
        <v>780</v>
      </c>
      <c r="C4" s="17">
        <v>43588</v>
      </c>
      <c r="D4" s="17">
        <v>43559</v>
      </c>
      <c r="E4" s="17"/>
      <c r="F4" s="17"/>
      <c r="G4" s="1">
        <f>D4-C4-(F4-E4)</f>
        <v>-29</v>
      </c>
      <c r="H4" s="16">
        <f>B4*G4</f>
        <v>-22620</v>
      </c>
    </row>
    <row r="5" spans="1:8" ht="15">
      <c r="A5" s="28" t="s">
        <v>33</v>
      </c>
      <c r="B5" s="16">
        <v>966.4</v>
      </c>
      <c r="C5" s="17">
        <v>43581</v>
      </c>
      <c r="D5" s="17">
        <v>43559</v>
      </c>
      <c r="E5" s="17"/>
      <c r="F5" s="17"/>
      <c r="G5" s="1">
        <f aca="true" t="shared" si="0" ref="G5:G68">D5-C5-(F5-E5)</f>
        <v>-22</v>
      </c>
      <c r="H5" s="16">
        <f aca="true" t="shared" si="1" ref="H5:H68">B5*G5</f>
        <v>-21260.8</v>
      </c>
    </row>
    <row r="6" spans="1:8" ht="15">
      <c r="A6" s="28" t="s">
        <v>34</v>
      </c>
      <c r="B6" s="16">
        <v>240</v>
      </c>
      <c r="C6" s="17">
        <v>43587</v>
      </c>
      <c r="D6" s="17">
        <v>43559</v>
      </c>
      <c r="E6" s="17"/>
      <c r="F6" s="17"/>
      <c r="G6" s="1">
        <f t="shared" si="0"/>
        <v>-28</v>
      </c>
      <c r="H6" s="16">
        <f t="shared" si="1"/>
        <v>-6720</v>
      </c>
    </row>
    <row r="7" spans="1:8" ht="15">
      <c r="A7" s="28" t="s">
        <v>35</v>
      </c>
      <c r="B7" s="16">
        <v>60.55</v>
      </c>
      <c r="C7" s="17">
        <v>43575</v>
      </c>
      <c r="D7" s="17">
        <v>43559</v>
      </c>
      <c r="E7" s="17"/>
      <c r="F7" s="17"/>
      <c r="G7" s="1">
        <f t="shared" si="0"/>
        <v>-16</v>
      </c>
      <c r="H7" s="16">
        <f t="shared" si="1"/>
        <v>-968.8</v>
      </c>
    </row>
    <row r="8" spans="1:8" ht="15">
      <c r="A8" s="28" t="s">
        <v>36</v>
      </c>
      <c r="B8" s="16">
        <v>478</v>
      </c>
      <c r="C8" s="17">
        <v>43530</v>
      </c>
      <c r="D8" s="17">
        <v>43559</v>
      </c>
      <c r="E8" s="17"/>
      <c r="F8" s="17"/>
      <c r="G8" s="1">
        <f t="shared" si="0"/>
        <v>29</v>
      </c>
      <c r="H8" s="16">
        <f t="shared" si="1"/>
        <v>13862</v>
      </c>
    </row>
    <row r="9" spans="1:8" ht="15">
      <c r="A9" s="28" t="s">
        <v>37</v>
      </c>
      <c r="B9" s="16">
        <v>160</v>
      </c>
      <c r="C9" s="17">
        <v>43524</v>
      </c>
      <c r="D9" s="17">
        <v>43559</v>
      </c>
      <c r="E9" s="17"/>
      <c r="F9" s="17"/>
      <c r="G9" s="1">
        <f t="shared" si="0"/>
        <v>35</v>
      </c>
      <c r="H9" s="16">
        <f t="shared" si="1"/>
        <v>5600</v>
      </c>
    </row>
    <row r="10" spans="1:8" ht="15">
      <c r="A10" s="28" t="s">
        <v>38</v>
      </c>
      <c r="B10" s="16">
        <v>6574.11</v>
      </c>
      <c r="C10" s="17">
        <v>43595</v>
      </c>
      <c r="D10" s="17">
        <v>43570</v>
      </c>
      <c r="E10" s="17"/>
      <c r="F10" s="17"/>
      <c r="G10" s="1">
        <f t="shared" si="0"/>
        <v>-25</v>
      </c>
      <c r="H10" s="16">
        <f t="shared" si="1"/>
        <v>-164352.75</v>
      </c>
    </row>
    <row r="11" spans="1:8" ht="15">
      <c r="A11" s="28" t="s">
        <v>39</v>
      </c>
      <c r="B11" s="16">
        <v>2000</v>
      </c>
      <c r="C11" s="17">
        <v>43575</v>
      </c>
      <c r="D11" s="17">
        <v>43570</v>
      </c>
      <c r="E11" s="17"/>
      <c r="F11" s="17"/>
      <c r="G11" s="1">
        <f t="shared" si="0"/>
        <v>-5</v>
      </c>
      <c r="H11" s="16">
        <f t="shared" si="1"/>
        <v>-10000</v>
      </c>
    </row>
    <row r="12" spans="1:8" ht="15">
      <c r="A12" s="28" t="s">
        <v>40</v>
      </c>
      <c r="B12" s="16">
        <v>870</v>
      </c>
      <c r="C12" s="17">
        <v>43575</v>
      </c>
      <c r="D12" s="17">
        <v>43592</v>
      </c>
      <c r="E12" s="17"/>
      <c r="F12" s="17"/>
      <c r="G12" s="1">
        <f t="shared" si="0"/>
        <v>17</v>
      </c>
      <c r="H12" s="16">
        <f t="shared" si="1"/>
        <v>14790</v>
      </c>
    </row>
    <row r="13" spans="1:8" ht="15">
      <c r="A13" s="28" t="s">
        <v>41</v>
      </c>
      <c r="B13" s="16">
        <v>500</v>
      </c>
      <c r="C13" s="17">
        <v>43575</v>
      </c>
      <c r="D13" s="17">
        <v>43592</v>
      </c>
      <c r="E13" s="17"/>
      <c r="F13" s="17"/>
      <c r="G13" s="1">
        <f t="shared" si="0"/>
        <v>17</v>
      </c>
      <c r="H13" s="16">
        <f t="shared" si="1"/>
        <v>8500</v>
      </c>
    </row>
    <row r="14" spans="1:8" ht="15">
      <c r="A14" s="28" t="s">
        <v>42</v>
      </c>
      <c r="B14" s="16">
        <v>240</v>
      </c>
      <c r="C14" s="17">
        <v>43575</v>
      </c>
      <c r="D14" s="17">
        <v>43592</v>
      </c>
      <c r="E14" s="17"/>
      <c r="F14" s="17"/>
      <c r="G14" s="1">
        <f t="shared" si="0"/>
        <v>17</v>
      </c>
      <c r="H14" s="16">
        <f t="shared" si="1"/>
        <v>4080</v>
      </c>
    </row>
    <row r="15" spans="1:8" ht="15">
      <c r="A15" s="28" t="s">
        <v>43</v>
      </c>
      <c r="B15" s="16">
        <v>660</v>
      </c>
      <c r="C15" s="17">
        <v>43594</v>
      </c>
      <c r="D15" s="17">
        <v>43592</v>
      </c>
      <c r="E15" s="17"/>
      <c r="F15" s="17"/>
      <c r="G15" s="1">
        <f t="shared" si="0"/>
        <v>-2</v>
      </c>
      <c r="H15" s="16">
        <f t="shared" si="1"/>
        <v>-1320</v>
      </c>
    </row>
    <row r="16" spans="1:8" ht="15">
      <c r="A16" s="28" t="s">
        <v>44</v>
      </c>
      <c r="B16" s="16">
        <v>2000</v>
      </c>
      <c r="C16" s="17">
        <v>43575</v>
      </c>
      <c r="D16" s="17">
        <v>43592</v>
      </c>
      <c r="E16" s="17"/>
      <c r="F16" s="17"/>
      <c r="G16" s="1">
        <f t="shared" si="0"/>
        <v>17</v>
      </c>
      <c r="H16" s="16">
        <f t="shared" si="1"/>
        <v>34000</v>
      </c>
    </row>
    <row r="17" spans="1:8" ht="15">
      <c r="A17" s="28" t="s">
        <v>45</v>
      </c>
      <c r="B17" s="16">
        <v>423</v>
      </c>
      <c r="C17" s="17">
        <v>43565</v>
      </c>
      <c r="D17" s="17">
        <v>43592</v>
      </c>
      <c r="E17" s="17"/>
      <c r="F17" s="17"/>
      <c r="G17" s="1">
        <f t="shared" si="0"/>
        <v>27</v>
      </c>
      <c r="H17" s="16">
        <f t="shared" si="1"/>
        <v>11421</v>
      </c>
    </row>
    <row r="18" spans="1:8" ht="15">
      <c r="A18" s="28" t="s">
        <v>46</v>
      </c>
      <c r="B18" s="16">
        <v>802</v>
      </c>
      <c r="C18" s="17">
        <v>43595</v>
      </c>
      <c r="D18" s="17">
        <v>43592</v>
      </c>
      <c r="E18" s="17"/>
      <c r="F18" s="17"/>
      <c r="G18" s="1">
        <f t="shared" si="0"/>
        <v>-3</v>
      </c>
      <c r="H18" s="16">
        <f t="shared" si="1"/>
        <v>-2406</v>
      </c>
    </row>
    <row r="19" spans="1:8" ht="15">
      <c r="A19" s="28" t="s">
        <v>47</v>
      </c>
      <c r="B19" s="16">
        <v>6691.7</v>
      </c>
      <c r="C19" s="17">
        <v>43631</v>
      </c>
      <c r="D19" s="17">
        <v>43620</v>
      </c>
      <c r="E19" s="17"/>
      <c r="F19" s="17"/>
      <c r="G19" s="1">
        <f t="shared" si="0"/>
        <v>-11</v>
      </c>
      <c r="H19" s="16">
        <f t="shared" si="1"/>
        <v>-73608.7</v>
      </c>
    </row>
    <row r="20" spans="1:8" ht="15">
      <c r="A20" s="28" t="s">
        <v>48</v>
      </c>
      <c r="B20" s="16">
        <v>6015.88</v>
      </c>
      <c r="C20" s="17">
        <v>43631</v>
      </c>
      <c r="D20" s="17">
        <v>43620</v>
      </c>
      <c r="E20" s="17"/>
      <c r="F20" s="17"/>
      <c r="G20" s="1">
        <f t="shared" si="0"/>
        <v>-11</v>
      </c>
      <c r="H20" s="16">
        <f t="shared" si="1"/>
        <v>-66174.68000000001</v>
      </c>
    </row>
    <row r="21" spans="1:8" ht="15">
      <c r="A21" s="28" t="s">
        <v>49</v>
      </c>
      <c r="B21" s="16">
        <v>718.87</v>
      </c>
      <c r="C21" s="17">
        <v>43631</v>
      </c>
      <c r="D21" s="17">
        <v>43620</v>
      </c>
      <c r="E21" s="17"/>
      <c r="F21" s="17"/>
      <c r="G21" s="1">
        <f t="shared" si="0"/>
        <v>-11</v>
      </c>
      <c r="H21" s="16">
        <f t="shared" si="1"/>
        <v>-7907.57</v>
      </c>
    </row>
    <row r="22" spans="1:8" ht="15">
      <c r="A22" s="28" t="s">
        <v>50</v>
      </c>
      <c r="B22" s="16">
        <v>6015.88</v>
      </c>
      <c r="C22" s="17">
        <v>43631</v>
      </c>
      <c r="D22" s="17">
        <v>43620</v>
      </c>
      <c r="E22" s="17"/>
      <c r="F22" s="17"/>
      <c r="G22" s="1">
        <f t="shared" si="0"/>
        <v>-11</v>
      </c>
      <c r="H22" s="16">
        <f t="shared" si="1"/>
        <v>-66174.68000000001</v>
      </c>
    </row>
    <row r="23" spans="1:8" ht="15">
      <c r="A23" s="28" t="s">
        <v>51</v>
      </c>
      <c r="B23" s="16">
        <v>9023.82</v>
      </c>
      <c r="C23" s="17">
        <v>43631</v>
      </c>
      <c r="D23" s="17">
        <v>43620</v>
      </c>
      <c r="E23" s="17"/>
      <c r="F23" s="17"/>
      <c r="G23" s="1">
        <f t="shared" si="0"/>
        <v>-11</v>
      </c>
      <c r="H23" s="16">
        <f t="shared" si="1"/>
        <v>-99262.01999999999</v>
      </c>
    </row>
    <row r="24" spans="1:8" ht="15">
      <c r="A24" s="28" t="s">
        <v>52</v>
      </c>
      <c r="B24" s="16">
        <v>352.77</v>
      </c>
      <c r="C24" s="17">
        <v>43631</v>
      </c>
      <c r="D24" s="17">
        <v>43620</v>
      </c>
      <c r="E24" s="17"/>
      <c r="F24" s="17"/>
      <c r="G24" s="1">
        <f t="shared" si="0"/>
        <v>-11</v>
      </c>
      <c r="H24" s="16">
        <f t="shared" si="1"/>
        <v>-3880.47</v>
      </c>
    </row>
    <row r="25" spans="1:8" ht="15">
      <c r="A25" s="28" t="s">
        <v>53</v>
      </c>
      <c r="B25" s="16">
        <v>672</v>
      </c>
      <c r="C25" s="17">
        <v>43596</v>
      </c>
      <c r="D25" s="17">
        <v>43620</v>
      </c>
      <c r="E25" s="17"/>
      <c r="F25" s="17"/>
      <c r="G25" s="1">
        <f t="shared" si="0"/>
        <v>24</v>
      </c>
      <c r="H25" s="16">
        <f t="shared" si="1"/>
        <v>16128</v>
      </c>
    </row>
    <row r="26" spans="1:8" ht="15">
      <c r="A26" s="28" t="s">
        <v>54</v>
      </c>
      <c r="B26" s="16">
        <v>7071</v>
      </c>
      <c r="C26" s="17">
        <v>43617</v>
      </c>
      <c r="D26" s="17">
        <v>43620</v>
      </c>
      <c r="E26" s="17"/>
      <c r="F26" s="17"/>
      <c r="G26" s="1">
        <f t="shared" si="0"/>
        <v>3</v>
      </c>
      <c r="H26" s="16">
        <f t="shared" si="1"/>
        <v>21213</v>
      </c>
    </row>
    <row r="27" spans="1:8" ht="15">
      <c r="A27" s="28" t="s">
        <v>55</v>
      </c>
      <c r="B27" s="16">
        <v>550</v>
      </c>
      <c r="C27" s="17">
        <v>43602</v>
      </c>
      <c r="D27" s="17">
        <v>43620</v>
      </c>
      <c r="E27" s="17"/>
      <c r="F27" s="17"/>
      <c r="G27" s="1">
        <f t="shared" si="0"/>
        <v>18</v>
      </c>
      <c r="H27" s="16">
        <f t="shared" si="1"/>
        <v>9900</v>
      </c>
    </row>
    <row r="28" spans="1:8" ht="15">
      <c r="A28" s="28" t="s">
        <v>56</v>
      </c>
      <c r="B28" s="16">
        <v>100</v>
      </c>
      <c r="C28" s="17">
        <v>43617</v>
      </c>
      <c r="D28" s="17">
        <v>43620</v>
      </c>
      <c r="E28" s="17"/>
      <c r="F28" s="17"/>
      <c r="G28" s="1">
        <f t="shared" si="0"/>
        <v>3</v>
      </c>
      <c r="H28" s="16">
        <f t="shared" si="1"/>
        <v>300</v>
      </c>
    </row>
    <row r="29" spans="1:8" ht="15">
      <c r="A29" s="28" t="s">
        <v>57</v>
      </c>
      <c r="B29" s="16">
        <v>1000</v>
      </c>
      <c r="C29" s="17">
        <v>43622</v>
      </c>
      <c r="D29" s="17">
        <v>43620</v>
      </c>
      <c r="E29" s="17"/>
      <c r="F29" s="17"/>
      <c r="G29" s="1">
        <f t="shared" si="0"/>
        <v>-2</v>
      </c>
      <c r="H29" s="16">
        <f t="shared" si="1"/>
        <v>-2000</v>
      </c>
    </row>
    <row r="30" spans="1:8" ht="15">
      <c r="A30" s="28" t="s">
        <v>58</v>
      </c>
      <c r="B30" s="16">
        <v>300</v>
      </c>
      <c r="C30" s="17">
        <v>43622</v>
      </c>
      <c r="D30" s="17">
        <v>43620</v>
      </c>
      <c r="E30" s="17"/>
      <c r="F30" s="17"/>
      <c r="G30" s="1">
        <f t="shared" si="0"/>
        <v>-2</v>
      </c>
      <c r="H30" s="16">
        <f t="shared" si="1"/>
        <v>-600</v>
      </c>
    </row>
    <row r="31" spans="1:8" ht="15">
      <c r="A31" s="28" t="s">
        <v>59</v>
      </c>
      <c r="B31" s="16">
        <v>423</v>
      </c>
      <c r="C31" s="17">
        <v>43631</v>
      </c>
      <c r="D31" s="17">
        <v>43620</v>
      </c>
      <c r="E31" s="17"/>
      <c r="F31" s="17"/>
      <c r="G31" s="1">
        <f t="shared" si="0"/>
        <v>-11</v>
      </c>
      <c r="H31" s="16">
        <f t="shared" si="1"/>
        <v>-4653</v>
      </c>
    </row>
    <row r="32" spans="1:8" ht="15">
      <c r="A32" s="28" t="s">
        <v>60</v>
      </c>
      <c r="B32" s="16">
        <v>873.2</v>
      </c>
      <c r="C32" s="17">
        <v>43631</v>
      </c>
      <c r="D32" s="17">
        <v>43620</v>
      </c>
      <c r="E32" s="17"/>
      <c r="F32" s="17"/>
      <c r="G32" s="1">
        <f t="shared" si="0"/>
        <v>-11</v>
      </c>
      <c r="H32" s="16">
        <f t="shared" si="1"/>
        <v>-9605.2</v>
      </c>
    </row>
    <row r="33" spans="1:8" ht="15">
      <c r="A33" s="28" t="s">
        <v>61</v>
      </c>
      <c r="B33" s="16">
        <v>751</v>
      </c>
      <c r="C33" s="17">
        <v>43631</v>
      </c>
      <c r="D33" s="17">
        <v>43620</v>
      </c>
      <c r="E33" s="17"/>
      <c r="F33" s="17"/>
      <c r="G33" s="1">
        <f t="shared" si="0"/>
        <v>-11</v>
      </c>
      <c r="H33" s="16">
        <f t="shared" si="1"/>
        <v>-8261</v>
      </c>
    </row>
    <row r="34" spans="1:8" ht="15">
      <c r="A34" s="28" t="s">
        <v>62</v>
      </c>
      <c r="B34" s="16">
        <v>525.28</v>
      </c>
      <c r="C34" s="17">
        <v>43617</v>
      </c>
      <c r="D34" s="17">
        <v>43620</v>
      </c>
      <c r="E34" s="17"/>
      <c r="F34" s="17"/>
      <c r="G34" s="1">
        <f t="shared" si="0"/>
        <v>3</v>
      </c>
      <c r="H34" s="16">
        <f t="shared" si="1"/>
        <v>1575.84</v>
      </c>
    </row>
    <row r="35" spans="1:8" ht="15">
      <c r="A35" s="28" t="s">
        <v>63</v>
      </c>
      <c r="B35" s="16">
        <v>572.95</v>
      </c>
      <c r="C35" s="17">
        <v>43635</v>
      </c>
      <c r="D35" s="17">
        <v>43620</v>
      </c>
      <c r="E35" s="17"/>
      <c r="F35" s="17"/>
      <c r="G35" s="1">
        <f t="shared" si="0"/>
        <v>-15</v>
      </c>
      <c r="H35" s="16">
        <f t="shared" si="1"/>
        <v>-8594.25</v>
      </c>
    </row>
    <row r="36" spans="1:8" ht="15">
      <c r="A36" s="28" t="s">
        <v>64</v>
      </c>
      <c r="B36" s="16">
        <v>1050</v>
      </c>
      <c r="C36" s="17">
        <v>43622</v>
      </c>
      <c r="D36" s="17">
        <v>43620</v>
      </c>
      <c r="E36" s="17"/>
      <c r="F36" s="17"/>
      <c r="G36" s="1">
        <f t="shared" si="0"/>
        <v>-2</v>
      </c>
      <c r="H36" s="16">
        <f t="shared" si="1"/>
        <v>-2100</v>
      </c>
    </row>
    <row r="37" spans="1:8" ht="15">
      <c r="A37" s="28" t="s">
        <v>65</v>
      </c>
      <c r="B37" s="16">
        <v>114.77</v>
      </c>
      <c r="C37" s="17">
        <v>43629</v>
      </c>
      <c r="D37" s="17">
        <v>43620</v>
      </c>
      <c r="E37" s="17"/>
      <c r="F37" s="17"/>
      <c r="G37" s="1">
        <f t="shared" si="0"/>
        <v>-9</v>
      </c>
      <c r="H37" s="16">
        <f t="shared" si="1"/>
        <v>-1032.93</v>
      </c>
    </row>
    <row r="38" spans="1:8" ht="15">
      <c r="A38" s="28" t="s">
        <v>66</v>
      </c>
      <c r="B38" s="16">
        <v>440</v>
      </c>
      <c r="C38" s="17">
        <v>43643</v>
      </c>
      <c r="D38" s="17">
        <v>43620</v>
      </c>
      <c r="E38" s="17"/>
      <c r="F38" s="17"/>
      <c r="G38" s="1">
        <f t="shared" si="0"/>
        <v>-23</v>
      </c>
      <c r="H38" s="16">
        <f t="shared" si="1"/>
        <v>-10120</v>
      </c>
    </row>
    <row r="39" spans="1:8" ht="15">
      <c r="A39" s="28" t="s">
        <v>67</v>
      </c>
      <c r="B39" s="16">
        <v>310.32</v>
      </c>
      <c r="C39" s="17">
        <v>43637</v>
      </c>
      <c r="D39" s="17">
        <v>43620</v>
      </c>
      <c r="E39" s="17"/>
      <c r="F39" s="17"/>
      <c r="G39" s="1">
        <f t="shared" si="0"/>
        <v>-17</v>
      </c>
      <c r="H39" s="16">
        <f t="shared" si="1"/>
        <v>-5275.44</v>
      </c>
    </row>
    <row r="40" spans="1:8" ht="15">
      <c r="A40" s="28" t="s">
        <v>68</v>
      </c>
      <c r="B40" s="16">
        <v>157.3</v>
      </c>
      <c r="C40" s="17">
        <v>43643</v>
      </c>
      <c r="D40" s="17">
        <v>43620</v>
      </c>
      <c r="E40" s="17"/>
      <c r="F40" s="17"/>
      <c r="G40" s="1">
        <f t="shared" si="0"/>
        <v>-23</v>
      </c>
      <c r="H40" s="16">
        <f t="shared" si="1"/>
        <v>-3617.9</v>
      </c>
    </row>
    <row r="41" spans="1:8" ht="15">
      <c r="A41" s="28" t="s">
        <v>69</v>
      </c>
      <c r="B41" s="16">
        <v>1120</v>
      </c>
      <c r="C41" s="17">
        <v>43643</v>
      </c>
      <c r="D41" s="17">
        <v>43620</v>
      </c>
      <c r="E41" s="17"/>
      <c r="F41" s="17"/>
      <c r="G41" s="1">
        <f t="shared" si="0"/>
        <v>-23</v>
      </c>
      <c r="H41" s="16">
        <f t="shared" si="1"/>
        <v>-25760</v>
      </c>
    </row>
    <row r="42" spans="1:8" ht="15">
      <c r="A42" s="28" t="s">
        <v>70</v>
      </c>
      <c r="B42" s="16">
        <v>800</v>
      </c>
      <c r="C42" s="17">
        <v>43629</v>
      </c>
      <c r="D42" s="17">
        <v>43634</v>
      </c>
      <c r="E42" s="17"/>
      <c r="F42" s="17"/>
      <c r="G42" s="1">
        <f t="shared" si="0"/>
        <v>5</v>
      </c>
      <c r="H42" s="16">
        <f t="shared" si="1"/>
        <v>4000</v>
      </c>
    </row>
    <row r="43" spans="1:8" ht="15">
      <c r="A43" s="28" t="s">
        <v>71</v>
      </c>
      <c r="B43" s="16">
        <v>401</v>
      </c>
      <c r="C43" s="17">
        <v>43656</v>
      </c>
      <c r="D43" s="17">
        <v>43634</v>
      </c>
      <c r="E43" s="17"/>
      <c r="F43" s="17"/>
      <c r="G43" s="1">
        <f t="shared" si="0"/>
        <v>-22</v>
      </c>
      <c r="H43" s="16">
        <f t="shared" si="1"/>
        <v>-8822</v>
      </c>
    </row>
    <row r="44" spans="1:8" ht="15">
      <c r="A44" s="28" t="s">
        <v>72</v>
      </c>
      <c r="B44" s="16">
        <v>780</v>
      </c>
      <c r="C44" s="17">
        <v>43656</v>
      </c>
      <c r="D44" s="17">
        <v>43634</v>
      </c>
      <c r="E44" s="17"/>
      <c r="F44" s="17"/>
      <c r="G44" s="1">
        <f t="shared" si="0"/>
        <v>-22</v>
      </c>
      <c r="H44" s="16">
        <f t="shared" si="1"/>
        <v>-17160</v>
      </c>
    </row>
    <row r="45" spans="1:8" ht="15">
      <c r="A45" s="28" t="s">
        <v>73</v>
      </c>
      <c r="B45" s="16">
        <v>830</v>
      </c>
      <c r="C45" s="17">
        <v>43663</v>
      </c>
      <c r="D45" s="17">
        <v>43634</v>
      </c>
      <c r="E45" s="17"/>
      <c r="F45" s="17"/>
      <c r="G45" s="1">
        <f t="shared" si="0"/>
        <v>-29</v>
      </c>
      <c r="H45" s="16">
        <f t="shared" si="1"/>
        <v>-24070</v>
      </c>
    </row>
    <row r="46" spans="1:8" ht="15">
      <c r="A46" s="28" t="s">
        <v>74</v>
      </c>
      <c r="B46" s="16">
        <v>840</v>
      </c>
      <c r="C46" s="17">
        <v>43656</v>
      </c>
      <c r="D46" s="17">
        <v>43634</v>
      </c>
      <c r="E46" s="17"/>
      <c r="F46" s="17"/>
      <c r="G46" s="1">
        <f t="shared" si="0"/>
        <v>-22</v>
      </c>
      <c r="H46" s="16">
        <f t="shared" si="1"/>
        <v>-18480</v>
      </c>
    </row>
    <row r="47" spans="1:8" ht="15">
      <c r="A47" s="28" t="s">
        <v>75</v>
      </c>
      <c r="B47" s="16">
        <v>2757.38</v>
      </c>
      <c r="C47" s="17">
        <v>43663</v>
      </c>
      <c r="D47" s="17">
        <v>43634</v>
      </c>
      <c r="E47" s="17"/>
      <c r="F47" s="17"/>
      <c r="G47" s="1">
        <f t="shared" si="0"/>
        <v>-29</v>
      </c>
      <c r="H47" s="16">
        <f t="shared" si="1"/>
        <v>-79964.02</v>
      </c>
    </row>
    <row r="48" spans="1:8" ht="15">
      <c r="A48" s="28" t="s">
        <v>76</v>
      </c>
      <c r="B48" s="16">
        <v>6691.7</v>
      </c>
      <c r="C48" s="17">
        <v>43657</v>
      </c>
      <c r="D48" s="17">
        <v>43634</v>
      </c>
      <c r="E48" s="17"/>
      <c r="F48" s="17"/>
      <c r="G48" s="1">
        <f t="shared" si="0"/>
        <v>-23</v>
      </c>
      <c r="H48" s="16">
        <f t="shared" si="1"/>
        <v>-153909.1</v>
      </c>
    </row>
    <row r="49" spans="1:8" ht="15">
      <c r="A49" s="28" t="s">
        <v>77</v>
      </c>
      <c r="B49" s="16">
        <v>13.57</v>
      </c>
      <c r="C49" s="17">
        <v>43651</v>
      </c>
      <c r="D49" s="17">
        <v>43634</v>
      </c>
      <c r="E49" s="17"/>
      <c r="F49" s="17"/>
      <c r="G49" s="1">
        <f t="shared" si="0"/>
        <v>-17</v>
      </c>
      <c r="H49" s="16">
        <f t="shared" si="1"/>
        <v>-230.69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  <col min="9" max="16384" width="8.8515625" style="0" customWidth="1"/>
  </cols>
  <sheetData>
    <row r="1" spans="2:8" ht="15">
      <c r="B1" s="19">
        <f>SUM(B4:B195)</f>
        <v>26212.75</v>
      </c>
      <c r="C1">
        <f>COUNTA(A4:A203)</f>
        <v>10</v>
      </c>
      <c r="G1" s="20">
        <f>IF(B1&lt;&gt;0,H1/B1,0)</f>
        <v>-7.237584763140074</v>
      </c>
      <c r="H1" s="19">
        <f>SUM(H4:H195)</f>
        <v>-189716.99999999997</v>
      </c>
    </row>
    <row r="3" spans="1:8" s="15" customFormat="1" ht="31.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78</v>
      </c>
      <c r="B4" s="16">
        <v>2937.48</v>
      </c>
      <c r="C4" s="17">
        <v>43664</v>
      </c>
      <c r="D4" s="17">
        <v>43676</v>
      </c>
      <c r="E4" s="17"/>
      <c r="F4" s="17"/>
      <c r="G4" s="1">
        <f>D4-C4-(F4-E4)</f>
        <v>12</v>
      </c>
      <c r="H4" s="16">
        <f>B4*G4</f>
        <v>35249.76</v>
      </c>
    </row>
    <row r="5" spans="1:8" ht="15">
      <c r="A5" s="28" t="s">
        <v>79</v>
      </c>
      <c r="B5" s="16">
        <v>3631.5</v>
      </c>
      <c r="C5" s="17">
        <v>43664</v>
      </c>
      <c r="D5" s="17">
        <v>43676</v>
      </c>
      <c r="E5" s="17"/>
      <c r="F5" s="17"/>
      <c r="G5" s="1">
        <f aca="true" t="shared" si="0" ref="G5:G68">D5-C5-(F5-E5)</f>
        <v>12</v>
      </c>
      <c r="H5" s="16">
        <f aca="true" t="shared" si="1" ref="H5:H68">B5*G5</f>
        <v>43578</v>
      </c>
    </row>
    <row r="6" spans="1:8" ht="15">
      <c r="A6" s="28" t="s">
        <v>80</v>
      </c>
      <c r="B6" s="16">
        <v>3715.6</v>
      </c>
      <c r="C6" s="17">
        <v>43670</v>
      </c>
      <c r="D6" s="17">
        <v>43676</v>
      </c>
      <c r="E6" s="17"/>
      <c r="F6" s="17"/>
      <c r="G6" s="1">
        <f t="shared" si="0"/>
        <v>6</v>
      </c>
      <c r="H6" s="16">
        <f t="shared" si="1"/>
        <v>22293.6</v>
      </c>
    </row>
    <row r="7" spans="1:8" ht="15">
      <c r="A7" s="28" t="s">
        <v>81</v>
      </c>
      <c r="B7" s="16">
        <v>500.03</v>
      </c>
      <c r="C7" s="17">
        <v>43673</v>
      </c>
      <c r="D7" s="17">
        <v>43676</v>
      </c>
      <c r="E7" s="17"/>
      <c r="F7" s="17"/>
      <c r="G7" s="1">
        <f t="shared" si="0"/>
        <v>3</v>
      </c>
      <c r="H7" s="16">
        <f t="shared" si="1"/>
        <v>1500.09</v>
      </c>
    </row>
    <row r="8" spans="1:8" ht="15">
      <c r="A8" s="28" t="s">
        <v>82</v>
      </c>
      <c r="B8" s="16">
        <v>266.39</v>
      </c>
      <c r="C8" s="17">
        <v>43681</v>
      </c>
      <c r="D8" s="17">
        <v>43676</v>
      </c>
      <c r="E8" s="17"/>
      <c r="F8" s="17"/>
      <c r="G8" s="1">
        <f t="shared" si="0"/>
        <v>-5</v>
      </c>
      <c r="H8" s="16">
        <f t="shared" si="1"/>
        <v>-1331.9499999999998</v>
      </c>
    </row>
    <row r="9" spans="1:8" ht="15">
      <c r="A9" s="28" t="s">
        <v>83</v>
      </c>
      <c r="B9" s="16">
        <v>6691.7</v>
      </c>
      <c r="C9" s="17">
        <v>43685</v>
      </c>
      <c r="D9" s="17">
        <v>43676</v>
      </c>
      <c r="E9" s="17"/>
      <c r="F9" s="17"/>
      <c r="G9" s="1">
        <f t="shared" si="0"/>
        <v>-9</v>
      </c>
      <c r="H9" s="16">
        <f t="shared" si="1"/>
        <v>-60225.299999999996</v>
      </c>
    </row>
    <row r="10" spans="1:8" ht="15">
      <c r="A10" s="28" t="s">
        <v>84</v>
      </c>
      <c r="B10" s="16">
        <v>95.05</v>
      </c>
      <c r="C10" s="17">
        <v>43700</v>
      </c>
      <c r="D10" s="17">
        <v>43676</v>
      </c>
      <c r="E10" s="17"/>
      <c r="F10" s="17"/>
      <c r="G10" s="1">
        <f t="shared" si="0"/>
        <v>-24</v>
      </c>
      <c r="H10" s="16">
        <f t="shared" si="1"/>
        <v>-2281.2</v>
      </c>
    </row>
    <row r="11" spans="1:8" ht="15">
      <c r="A11" s="28" t="s">
        <v>85</v>
      </c>
      <c r="B11" s="16">
        <v>600</v>
      </c>
      <c r="C11" s="17">
        <v>43694</v>
      </c>
      <c r="D11" s="17">
        <v>43676</v>
      </c>
      <c r="E11" s="17"/>
      <c r="F11" s="17"/>
      <c r="G11" s="1">
        <f t="shared" si="0"/>
        <v>-18</v>
      </c>
      <c r="H11" s="16">
        <f t="shared" si="1"/>
        <v>-10800</v>
      </c>
    </row>
    <row r="12" spans="1:8" ht="15">
      <c r="A12" s="28" t="s">
        <v>86</v>
      </c>
      <c r="B12" s="16">
        <v>6230</v>
      </c>
      <c r="C12" s="17">
        <v>43707</v>
      </c>
      <c r="D12" s="17">
        <v>43679</v>
      </c>
      <c r="E12" s="17"/>
      <c r="F12" s="17"/>
      <c r="G12" s="1">
        <f t="shared" si="0"/>
        <v>-28</v>
      </c>
      <c r="H12" s="16">
        <f t="shared" si="1"/>
        <v>-174440</v>
      </c>
    </row>
    <row r="13" spans="1:8" ht="15">
      <c r="A13" s="28" t="s">
        <v>87</v>
      </c>
      <c r="B13" s="16">
        <v>1545</v>
      </c>
      <c r="C13" s="17">
        <v>43707</v>
      </c>
      <c r="D13" s="17">
        <v>43679</v>
      </c>
      <c r="E13" s="17"/>
      <c r="F13" s="17"/>
      <c r="G13" s="1">
        <f t="shared" si="0"/>
        <v>-28</v>
      </c>
      <c r="H13" s="16">
        <f t="shared" si="1"/>
        <v>-43260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  <col min="9" max="16384" width="8.8515625" style="0" customWidth="1"/>
  </cols>
  <sheetData>
    <row r="1" spans="2:8" ht="15">
      <c r="B1" s="19">
        <f>SUM(B4:B195)</f>
        <v>26845.199999999997</v>
      </c>
      <c r="C1">
        <f>COUNTA(A4:A203)</f>
        <v>11</v>
      </c>
      <c r="G1" s="20">
        <f>IF(B1&lt;&gt;0,H1/B1,0)</f>
        <v>-8.872869637775096</v>
      </c>
      <c r="H1" s="19">
        <f>SUM(H4:H195)</f>
        <v>-238193.96</v>
      </c>
    </row>
    <row r="3" spans="1:8" s="15" customFormat="1" ht="31.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88</v>
      </c>
      <c r="B4" s="16">
        <v>525.28</v>
      </c>
      <c r="C4" s="17">
        <v>43792</v>
      </c>
      <c r="D4" s="17">
        <v>43762</v>
      </c>
      <c r="E4" s="17"/>
      <c r="F4" s="17"/>
      <c r="G4" s="1">
        <f>D4-C4-(F4-E4)</f>
        <v>-30</v>
      </c>
      <c r="H4" s="16">
        <f>B4*G4</f>
        <v>-15758.4</v>
      </c>
    </row>
    <row r="5" spans="1:8" ht="15">
      <c r="A5" s="28" t="s">
        <v>89</v>
      </c>
      <c r="B5" s="16">
        <v>440</v>
      </c>
      <c r="C5" s="17">
        <v>43792</v>
      </c>
      <c r="D5" s="17">
        <v>43762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-13200</v>
      </c>
    </row>
    <row r="6" spans="1:8" ht="15">
      <c r="A6" s="28" t="s">
        <v>90</v>
      </c>
      <c r="B6" s="16">
        <v>2000</v>
      </c>
      <c r="C6" s="17">
        <v>43792</v>
      </c>
      <c r="D6" s="17">
        <v>43788</v>
      </c>
      <c r="E6" s="17"/>
      <c r="F6" s="17"/>
      <c r="G6" s="1">
        <f t="shared" si="0"/>
        <v>-4</v>
      </c>
      <c r="H6" s="16">
        <f t="shared" si="1"/>
        <v>-8000</v>
      </c>
    </row>
    <row r="7" spans="1:8" ht="15">
      <c r="A7" s="28" t="s">
        <v>91</v>
      </c>
      <c r="B7" s="16">
        <v>6574.11</v>
      </c>
      <c r="C7" s="17">
        <v>43792</v>
      </c>
      <c r="D7" s="17">
        <v>43788</v>
      </c>
      <c r="E7" s="17"/>
      <c r="F7" s="17"/>
      <c r="G7" s="1">
        <f t="shared" si="0"/>
        <v>-4</v>
      </c>
      <c r="H7" s="16">
        <f t="shared" si="1"/>
        <v>-26296.44</v>
      </c>
    </row>
    <row r="8" spans="1:8" ht="15">
      <c r="A8" s="28" t="s">
        <v>92</v>
      </c>
      <c r="B8" s="16">
        <v>226.3</v>
      </c>
      <c r="C8" s="17">
        <v>43799</v>
      </c>
      <c r="D8" s="17">
        <v>43788</v>
      </c>
      <c r="E8" s="17"/>
      <c r="F8" s="17"/>
      <c r="G8" s="1">
        <f t="shared" si="0"/>
        <v>-11</v>
      </c>
      <c r="H8" s="16">
        <f t="shared" si="1"/>
        <v>-2489.3</v>
      </c>
    </row>
    <row r="9" spans="1:8" ht="15">
      <c r="A9" s="28" t="s">
        <v>93</v>
      </c>
      <c r="B9" s="16">
        <v>6574.11</v>
      </c>
      <c r="C9" s="17">
        <v>43813</v>
      </c>
      <c r="D9" s="17">
        <v>43817</v>
      </c>
      <c r="E9" s="17"/>
      <c r="F9" s="17"/>
      <c r="G9" s="1">
        <f t="shared" si="0"/>
        <v>4</v>
      </c>
      <c r="H9" s="16">
        <f t="shared" si="1"/>
        <v>26296.44</v>
      </c>
    </row>
    <row r="10" spans="1:8" ht="15">
      <c r="A10" s="28" t="s">
        <v>94</v>
      </c>
      <c r="B10" s="16">
        <v>525.28</v>
      </c>
      <c r="C10" s="17">
        <v>43798</v>
      </c>
      <c r="D10" s="17">
        <v>43817</v>
      </c>
      <c r="E10" s="17"/>
      <c r="F10" s="17"/>
      <c r="G10" s="1">
        <f t="shared" si="0"/>
        <v>19</v>
      </c>
      <c r="H10" s="16">
        <f t="shared" si="1"/>
        <v>9980.32</v>
      </c>
    </row>
    <row r="11" spans="1:8" ht="15">
      <c r="A11" s="28" t="s">
        <v>95</v>
      </c>
      <c r="B11" s="16">
        <v>1500</v>
      </c>
      <c r="C11" s="17">
        <v>43832</v>
      </c>
      <c r="D11" s="17">
        <v>43817</v>
      </c>
      <c r="E11" s="17"/>
      <c r="F11" s="17"/>
      <c r="G11" s="1">
        <f t="shared" si="0"/>
        <v>-15</v>
      </c>
      <c r="H11" s="16">
        <f t="shared" si="1"/>
        <v>-22500</v>
      </c>
    </row>
    <row r="12" spans="1:8" ht="15">
      <c r="A12" s="28" t="s">
        <v>96</v>
      </c>
      <c r="B12" s="16">
        <v>56.01</v>
      </c>
      <c r="C12" s="17">
        <v>43833</v>
      </c>
      <c r="D12" s="17">
        <v>43817</v>
      </c>
      <c r="E12" s="17"/>
      <c r="F12" s="17"/>
      <c r="G12" s="1">
        <f t="shared" si="0"/>
        <v>-16</v>
      </c>
      <c r="H12" s="16">
        <f t="shared" si="1"/>
        <v>-896.16</v>
      </c>
    </row>
    <row r="13" spans="1:8" ht="15">
      <c r="A13" s="28" t="s">
        <v>97</v>
      </c>
      <c r="B13" s="16">
        <v>1850</v>
      </c>
      <c r="C13" s="17">
        <v>43839</v>
      </c>
      <c r="D13" s="17">
        <v>43817</v>
      </c>
      <c r="E13" s="17"/>
      <c r="F13" s="17"/>
      <c r="G13" s="1">
        <f t="shared" si="0"/>
        <v>-22</v>
      </c>
      <c r="H13" s="16">
        <f t="shared" si="1"/>
        <v>-40700</v>
      </c>
    </row>
    <row r="14" spans="1:8" ht="15">
      <c r="A14" s="28" t="s">
        <v>98</v>
      </c>
      <c r="B14" s="16">
        <v>6574.11</v>
      </c>
      <c r="C14" s="17">
        <v>43839</v>
      </c>
      <c r="D14" s="17">
        <v>43817</v>
      </c>
      <c r="E14" s="17"/>
      <c r="F14" s="17"/>
      <c r="G14" s="1">
        <f t="shared" si="0"/>
        <v>-22</v>
      </c>
      <c r="H14" s="16">
        <f t="shared" si="1"/>
        <v>-144630.41999999998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2020-06-03T18:57:52Z</cp:lastPrinted>
  <dcterms:created xsi:type="dcterms:W3CDTF">2006-09-16T00:00:00Z</dcterms:created>
  <dcterms:modified xsi:type="dcterms:W3CDTF">2020-06-03T18:58:51Z</dcterms:modified>
  <cp:category/>
  <cp:version/>
  <cp:contentType/>
  <cp:contentStatus/>
</cp:coreProperties>
</file>